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940" activeTab="0"/>
  </bookViews>
  <sheets>
    <sheet name="雛型" sheetId="1" r:id="rId1"/>
    <sheet name="電力算出表" sheetId="2" r:id="rId2"/>
    <sheet name="使い方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<sst xmlns="http://schemas.openxmlformats.org/spreadsheetml/2006/main" count="48" uniqueCount="36">
  <si>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基本料金</t>
  </si>
  <si>
    <t>夜間</t>
  </si>
  <si>
    <t xml:space="preserve"> </t>
  </si>
  <si>
    <t>昼間</t>
  </si>
  <si>
    <t>メーター</t>
  </si>
  <si>
    <t>時間</t>
  </si>
  <si>
    <t>日付</t>
  </si>
  <si>
    <t>使用料</t>
  </si>
  <si>
    <t>単価</t>
  </si>
  <si>
    <t>備考</t>
  </si>
  <si>
    <t>昼の割合</t>
  </si>
  <si>
    <t>通常契約</t>
  </si>
  <si>
    <t>Ｂ契約</t>
  </si>
  <si>
    <t>下限</t>
  </si>
  <si>
    <t>上限</t>
  </si>
  <si>
    <t>金額</t>
  </si>
  <si>
    <t>合計金額</t>
  </si>
  <si>
    <t>日中金額</t>
  </si>
  <si>
    <t>夜間金額</t>
  </si>
  <si>
    <t>日中単価</t>
  </si>
  <si>
    <t>夜間単価</t>
  </si>
  <si>
    <t>合計電量</t>
  </si>
  <si>
    <t>+は深夜電力がお得</t>
  </si>
  <si>
    <t>深夜契約</t>
  </si>
  <si>
    <t>やりくりナイト契約</t>
  </si>
  <si>
    <t>１か月が終了したら、シート名の雛型をコピーして次の月の表を作成してください。</t>
  </si>
  <si>
    <t>夜間数</t>
  </si>
  <si>
    <t>日中数</t>
  </si>
  <si>
    <t>１日の合計</t>
  </si>
  <si>
    <t>B5:開始日付を入力（あとは自動で表示します）</t>
  </si>
  <si>
    <t>C6:８時の時間を記入</t>
  </si>
  <si>
    <t>C7:２２時の時間を入力</t>
  </si>
  <si>
    <t>D6:８時のメーターを入力</t>
  </si>
  <si>
    <t>D7:２２時のメーターを入力</t>
  </si>
  <si>
    <t>シートの電力算出表の数値は、各電力会社のホームページ上で確認してください。</t>
  </si>
  <si>
    <t>色をホームページで確認してください。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</si>
</sst>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%"/>
    <numFmt numFmtId="179" formatCode="0_ "/>
    <numFmt numFmtId="180" formatCode="0.0_ "/>
  </numFmts>
  <fonts count="37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8" fontId="0" fillId="0" borderId="0" xfId="48" applyFont="1" applyAlignment="1">
      <alignment/>
    </xf>
    <xf numFmtId="40" fontId="0" fillId="0" borderId="0" xfId="48" applyNumberFormat="1" applyFont="1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38" fontId="0" fillId="0" borderId="0" xfId="48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56" fontId="0" fillId="0" borderId="0" xfId="0" applyNumberFormat="1" applyAlignment="1">
      <alignment horizontal="center"/>
    </xf>
    <xf numFmtId="56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56" fontId="0" fillId="0" borderId="22" xfId="0" applyNumberFormat="1" applyBorder="1" applyAlignment="1">
      <alignment horizontal="center"/>
    </xf>
    <xf numFmtId="56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0" fontId="0" fillId="0" borderId="29" xfId="0" applyNumberFormat="1" applyBorder="1" applyAlignment="1">
      <alignment/>
    </xf>
    <xf numFmtId="20" fontId="0" fillId="0" borderId="30" xfId="0" applyNumberFormat="1" applyBorder="1" applyAlignment="1">
      <alignment/>
    </xf>
    <xf numFmtId="20" fontId="0" fillId="0" borderId="31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0" fontId="0" fillId="0" borderId="2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56" fontId="0" fillId="0" borderId="19" xfId="0" applyNumberFormat="1" applyBorder="1" applyAlignment="1">
      <alignment horizontal="center"/>
    </xf>
    <xf numFmtId="0" fontId="0" fillId="0" borderId="23" xfId="0" applyBorder="1" applyAlignment="1">
      <alignment/>
    </xf>
    <xf numFmtId="56" fontId="0" fillId="0" borderId="23" xfId="0" applyNumberForma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10" fontId="0" fillId="0" borderId="11" xfId="42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0" borderId="17" xfId="0" applyBorder="1" applyAlignment="1">
      <alignment/>
    </xf>
    <xf numFmtId="40" fontId="0" fillId="0" borderId="0" xfId="0" applyNumberFormat="1" applyAlignment="1">
      <alignment/>
    </xf>
    <xf numFmtId="56" fontId="0" fillId="0" borderId="32" xfId="0" applyNumberFormat="1" applyFill="1" applyBorder="1" applyAlignment="1">
      <alignment horizontal="center"/>
    </xf>
    <xf numFmtId="56" fontId="0" fillId="0" borderId="22" xfId="0" applyNumberFormat="1" applyFill="1" applyBorder="1" applyAlignment="1">
      <alignment horizontal="center"/>
    </xf>
    <xf numFmtId="56" fontId="0" fillId="0" borderId="32" xfId="0" applyNumberFormat="1" applyFont="1" applyFill="1" applyBorder="1" applyAlignment="1">
      <alignment horizontal="center"/>
    </xf>
    <xf numFmtId="38" fontId="0" fillId="33" borderId="19" xfId="0" applyNumberFormat="1" applyFill="1" applyBorder="1" applyAlignment="1">
      <alignment/>
    </xf>
    <xf numFmtId="0" fontId="2" fillId="0" borderId="20" xfId="0" applyFont="1" applyBorder="1" applyAlignment="1" quotePrefix="1">
      <alignment horizontal="right"/>
    </xf>
    <xf numFmtId="38" fontId="0" fillId="33" borderId="11" xfId="48" applyFont="1" applyFill="1" applyBorder="1" applyAlignment="1">
      <alignment/>
    </xf>
    <xf numFmtId="38" fontId="0" fillId="0" borderId="0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32" xfId="48" applyFont="1" applyBorder="1" applyAlignment="1">
      <alignment horizontal="center"/>
    </xf>
    <xf numFmtId="38" fontId="0" fillId="0" borderId="23" xfId="48" applyFont="1" applyBorder="1" applyAlignment="1">
      <alignment/>
    </xf>
    <xf numFmtId="38" fontId="0" fillId="0" borderId="12" xfId="48" applyFont="1" applyBorder="1" applyAlignment="1">
      <alignment/>
    </xf>
    <xf numFmtId="0" fontId="0" fillId="34" borderId="17" xfId="0" applyFill="1" applyBorder="1" applyAlignment="1">
      <alignment/>
    </xf>
    <xf numFmtId="0" fontId="0" fillId="34" borderId="23" xfId="0" applyFill="1" applyBorder="1" applyAlignment="1">
      <alignment horizontal="center"/>
    </xf>
    <xf numFmtId="56" fontId="0" fillId="34" borderId="23" xfId="0" applyNumberFormat="1" applyFill="1" applyBorder="1" applyAlignment="1">
      <alignment horizontal="center"/>
    </xf>
    <xf numFmtId="0" fontId="0" fillId="34" borderId="3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38" fontId="0" fillId="0" borderId="22" xfId="48" applyFont="1" applyBorder="1" applyAlignment="1">
      <alignment horizontal="center"/>
    </xf>
    <xf numFmtId="38" fontId="0" fillId="0" borderId="21" xfId="48" applyFont="1" applyBorder="1" applyAlignment="1">
      <alignment horizontal="center"/>
    </xf>
    <xf numFmtId="38" fontId="0" fillId="0" borderId="21" xfId="48" applyFont="1" applyBorder="1" applyAlignment="1">
      <alignment/>
    </xf>
    <xf numFmtId="0" fontId="0" fillId="35" borderId="32" xfId="0" applyFill="1" applyBorder="1" applyAlignment="1">
      <alignment/>
    </xf>
    <xf numFmtId="38" fontId="0" fillId="35" borderId="0" xfId="48" applyFont="1" applyFill="1" applyBorder="1" applyAlignment="1">
      <alignment/>
    </xf>
    <xf numFmtId="40" fontId="0" fillId="35" borderId="14" xfId="48" applyNumberFormat="1" applyFont="1" applyFill="1" applyBorder="1" applyAlignment="1">
      <alignment/>
    </xf>
    <xf numFmtId="38" fontId="0" fillId="35" borderId="32" xfId="48" applyFont="1" applyFill="1" applyBorder="1" applyAlignment="1">
      <alignment/>
    </xf>
    <xf numFmtId="40" fontId="0" fillId="35" borderId="0" xfId="48" applyNumberFormat="1" applyFont="1" applyFill="1" applyBorder="1" applyAlignment="1">
      <alignment/>
    </xf>
    <xf numFmtId="38" fontId="0" fillId="35" borderId="0" xfId="48" applyFont="1" applyFill="1" applyBorder="1" applyAlignment="1">
      <alignment/>
    </xf>
    <xf numFmtId="38" fontId="0" fillId="35" borderId="14" xfId="48" applyFont="1" applyFill="1" applyBorder="1" applyAlignment="1">
      <alignment/>
    </xf>
    <xf numFmtId="38" fontId="0" fillId="35" borderId="0" xfId="48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19050</xdr:rowOff>
    </xdr:from>
    <xdr:to>
      <xdr:col>8</xdr:col>
      <xdr:colOff>457200</xdr:colOff>
      <xdr:row>17</xdr:row>
      <xdr:rowOff>114300</xdr:rowOff>
    </xdr:to>
    <xdr:pic>
      <xdr:nvPicPr>
        <xdr:cNvPr id="1" name="図 7" descr="2009060714403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0025"/>
          <a:ext cx="68389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85" zoomScaleNormal="85" zoomScalePageLayoutView="0" workbookViewId="0" topLeftCell="A1">
      <selection activeCell="D5" sqref="D5"/>
    </sheetView>
  </sheetViews>
  <sheetFormatPr defaultColWidth="8.796875" defaultRowHeight="14.25"/>
  <cols>
    <col min="1" max="1" width="4.69921875" style="33" customWidth="1"/>
    <col min="2" max="2" width="9" style="16" customWidth="1"/>
    <col min="4" max="4" width="10" style="0" customWidth="1"/>
    <col min="6" max="6" width="8.19921875" style="0" customWidth="1"/>
    <col min="7" max="7" width="9.5" style="0" bestFit="1" customWidth="1"/>
    <col min="8" max="8" width="13.8984375" style="0" customWidth="1"/>
    <col min="9" max="9" width="8.3984375" style="0" customWidth="1"/>
    <col min="10" max="10" width="4.69921875" style="0" customWidth="1"/>
    <col min="11" max="11" width="8.69921875" style="1" customWidth="1"/>
    <col min="15" max="15" width="7.5" style="0" customWidth="1"/>
    <col min="16" max="16" width="7.69921875" style="0" customWidth="1"/>
    <col min="17" max="17" width="14.59765625" style="0" customWidth="1"/>
    <col min="18" max="18" width="8.69921875" style="0" customWidth="1"/>
  </cols>
  <sheetData>
    <row r="1" spans="1:9" ht="18" customHeight="1">
      <c r="A1" s="46"/>
      <c r="B1" s="38"/>
      <c r="C1" s="19"/>
      <c r="D1" s="37" t="s">
        <v>11</v>
      </c>
      <c r="E1" s="37"/>
      <c r="F1" s="37"/>
      <c r="G1" s="19" t="s">
        <v>23</v>
      </c>
      <c r="H1" s="42" t="s">
        <v>10</v>
      </c>
      <c r="I1" s="44">
        <f>IF(G3=0,0,G3/D3)</f>
        <v>0</v>
      </c>
    </row>
    <row r="2" spans="1:9" ht="18" customHeight="1">
      <c r="A2" s="34"/>
      <c r="B2" s="20"/>
      <c r="C2" s="42" t="s">
        <v>16</v>
      </c>
      <c r="D2" s="54">
        <f>'電力算出表'!D9</f>
        <v>1500</v>
      </c>
      <c r="E2" s="19"/>
      <c r="F2" s="19"/>
      <c r="G2" s="54">
        <f>'電力算出表'!K10</f>
        <v>1300</v>
      </c>
      <c r="H2" s="55" t="s">
        <v>22</v>
      </c>
      <c r="I2" s="56">
        <f>D2-G2</f>
        <v>200</v>
      </c>
    </row>
    <row r="3" spans="1:9" ht="18" customHeight="1">
      <c r="A3" s="36"/>
      <c r="B3" s="21"/>
      <c r="C3" s="6" t="s">
        <v>21</v>
      </c>
      <c r="D3" s="64">
        <f>F3+G3</f>
        <v>0</v>
      </c>
      <c r="E3" s="6"/>
      <c r="F3" s="49">
        <f>F38+O38</f>
        <v>0</v>
      </c>
      <c r="G3" s="49">
        <f>G38+P38</f>
        <v>0</v>
      </c>
      <c r="H3" s="6"/>
      <c r="I3" s="8"/>
    </row>
    <row r="4" spans="1:18" ht="18" customHeight="1">
      <c r="A4" s="34"/>
      <c r="B4" s="17" t="s">
        <v>6</v>
      </c>
      <c r="C4" s="26" t="s">
        <v>5</v>
      </c>
      <c r="D4" s="15" t="s">
        <v>4</v>
      </c>
      <c r="E4" s="7" t="s">
        <v>7</v>
      </c>
      <c r="F4" s="22" t="s">
        <v>3</v>
      </c>
      <c r="G4" s="14" t="s">
        <v>1</v>
      </c>
      <c r="H4" s="42" t="s">
        <v>9</v>
      </c>
      <c r="I4" s="44"/>
      <c r="J4" s="34"/>
      <c r="K4" s="17" t="s">
        <v>6</v>
      </c>
      <c r="L4" s="26" t="s">
        <v>5</v>
      </c>
      <c r="M4" s="15" t="s">
        <v>4</v>
      </c>
      <c r="N4" s="7" t="s">
        <v>7</v>
      </c>
      <c r="O4" s="22" t="s">
        <v>3</v>
      </c>
      <c r="P4" s="14" t="s">
        <v>1</v>
      </c>
      <c r="Q4" s="42" t="s">
        <v>9</v>
      </c>
      <c r="R4" s="44"/>
    </row>
    <row r="5" spans="1:18" ht="18" customHeight="1">
      <c r="A5" s="36"/>
      <c r="B5" s="17">
        <v>39965</v>
      </c>
      <c r="C5" s="32"/>
      <c r="D5" s="15"/>
      <c r="E5" s="7"/>
      <c r="F5" s="22"/>
      <c r="G5" s="14"/>
      <c r="H5" s="42"/>
      <c r="I5" s="7"/>
      <c r="J5" s="36"/>
      <c r="K5" s="17"/>
      <c r="L5" s="32"/>
      <c r="M5" s="15">
        <f>D35</f>
        <v>0</v>
      </c>
      <c r="N5" s="7"/>
      <c r="O5" s="22"/>
      <c r="P5" s="14"/>
      <c r="Q5" s="42"/>
      <c r="R5" s="7"/>
    </row>
    <row r="6" spans="1:18" ht="18" customHeight="1">
      <c r="A6" s="34"/>
      <c r="B6" s="52"/>
      <c r="C6" s="29"/>
      <c r="D6" s="11"/>
      <c r="E6" s="9">
        <f>IF(D6&lt;&gt;0,D6-D5,0)</f>
        <v>0</v>
      </c>
      <c r="F6" s="25"/>
      <c r="G6" s="18">
        <f>IF(D6=0,0,D6-D5)</f>
        <v>0</v>
      </c>
      <c r="H6" s="43"/>
      <c r="I6" s="9"/>
      <c r="J6" s="34"/>
      <c r="K6" s="52"/>
      <c r="L6" s="29"/>
      <c r="M6" s="11"/>
      <c r="N6" s="9">
        <f>M6-M5</f>
        <v>0</v>
      </c>
      <c r="O6" s="25"/>
      <c r="P6" s="18">
        <f>IF(M6=0,0,M6-M5)</f>
        <v>0</v>
      </c>
      <c r="Q6" s="43"/>
      <c r="R6" s="9"/>
    </row>
    <row r="7" spans="1:18" ht="18" customHeight="1">
      <c r="A7" s="36">
        <v>1</v>
      </c>
      <c r="B7" s="40">
        <f>B5+1</f>
        <v>39966</v>
      </c>
      <c r="C7" s="28"/>
      <c r="D7" s="13"/>
      <c r="E7" s="8"/>
      <c r="F7" s="24">
        <f>IF(D7=0,0,D7-D6)</f>
        <v>0</v>
      </c>
      <c r="G7" s="6"/>
      <c r="H7" s="39"/>
      <c r="I7" s="8">
        <f>G6+F7</f>
        <v>0</v>
      </c>
      <c r="J7" s="36">
        <v>16</v>
      </c>
      <c r="K7" s="40">
        <f>B35+1</f>
        <v>39981</v>
      </c>
      <c r="L7" s="28"/>
      <c r="M7" s="13"/>
      <c r="N7" s="8"/>
      <c r="O7" s="24">
        <f>IF(M7=0,0,M7-M6)</f>
        <v>0</v>
      </c>
      <c r="P7" s="6"/>
      <c r="Q7" s="39"/>
      <c r="R7" s="8">
        <f>P6+O7</f>
        <v>0</v>
      </c>
    </row>
    <row r="8" spans="1:18" ht="18" customHeight="1">
      <c r="A8" s="34"/>
      <c r="B8" s="52"/>
      <c r="C8" s="29"/>
      <c r="D8" s="11"/>
      <c r="E8" s="9">
        <f>IF(D8&lt;&gt;0,D8-D7,0)</f>
        <v>0</v>
      </c>
      <c r="F8" s="9"/>
      <c r="G8" s="18">
        <f>IF(D8=0,0,D8-D7)</f>
        <v>0</v>
      </c>
      <c r="H8" s="43"/>
      <c r="I8" s="9"/>
      <c r="J8" s="34"/>
      <c r="K8" s="52"/>
      <c r="L8" s="29"/>
      <c r="M8" s="11"/>
      <c r="N8" s="9">
        <f>M8-M7</f>
        <v>0</v>
      </c>
      <c r="O8" s="9"/>
      <c r="P8" s="18">
        <f>IF(M8=0,0,M8-M7)</f>
        <v>0</v>
      </c>
      <c r="Q8" s="43"/>
      <c r="R8" s="9"/>
    </row>
    <row r="9" spans="1:18" ht="18" customHeight="1">
      <c r="A9" s="36">
        <v>2</v>
      </c>
      <c r="B9" s="40">
        <f>B7+1</f>
        <v>39967</v>
      </c>
      <c r="C9" s="28"/>
      <c r="D9" s="13"/>
      <c r="E9" s="8"/>
      <c r="F9" s="24">
        <f>IF(D9=0,0,D9-D8)</f>
        <v>0</v>
      </c>
      <c r="G9" s="6"/>
      <c r="H9" s="39"/>
      <c r="I9" s="8">
        <f>G8+F9</f>
        <v>0</v>
      </c>
      <c r="J9" s="36">
        <v>17</v>
      </c>
      <c r="K9" s="40">
        <f>K7+1</f>
        <v>39982</v>
      </c>
      <c r="L9" s="28"/>
      <c r="M9" s="13"/>
      <c r="N9" s="8"/>
      <c r="O9" s="24">
        <f>IF(M9=0,0,M9-M8)</f>
        <v>0</v>
      </c>
      <c r="P9" s="6"/>
      <c r="Q9" s="39"/>
      <c r="R9" s="8">
        <f>P8+O9</f>
        <v>0</v>
      </c>
    </row>
    <row r="10" spans="1:18" ht="18" customHeight="1">
      <c r="A10" s="35"/>
      <c r="B10" s="51"/>
      <c r="C10" s="27"/>
      <c r="D10" s="12"/>
      <c r="E10" s="9">
        <f>IF(D10&lt;&gt;0,D10-D9,0)</f>
        <v>0</v>
      </c>
      <c r="F10" s="23"/>
      <c r="G10" s="18">
        <f>IF(D10=0,0,D10-D9)</f>
        <v>0</v>
      </c>
      <c r="H10" s="41"/>
      <c r="I10" s="10"/>
      <c r="J10" s="35"/>
      <c r="K10" s="51"/>
      <c r="L10" s="27"/>
      <c r="M10" s="12"/>
      <c r="N10" s="9">
        <f>M10-M9</f>
        <v>0</v>
      </c>
      <c r="O10" s="23"/>
      <c r="P10" s="18">
        <f>IF(M10=0,0,M10-M9)</f>
        <v>0</v>
      </c>
      <c r="Q10" s="41"/>
      <c r="R10" s="10"/>
    </row>
    <row r="11" spans="1:18" ht="18" customHeight="1">
      <c r="A11" s="35">
        <v>3</v>
      </c>
      <c r="B11" s="51">
        <f>B9+1</f>
        <v>39968</v>
      </c>
      <c r="C11" s="27"/>
      <c r="D11" s="12"/>
      <c r="E11" s="10"/>
      <c r="F11" s="24">
        <f>IF(D11=0,0,D11-D10)</f>
        <v>0</v>
      </c>
      <c r="G11" s="4"/>
      <c r="H11" s="41"/>
      <c r="I11" s="8">
        <f>G10+F11</f>
        <v>0</v>
      </c>
      <c r="J11" s="35">
        <v>18</v>
      </c>
      <c r="K11" s="51">
        <f>K9+1</f>
        <v>39983</v>
      </c>
      <c r="L11" s="27"/>
      <c r="M11" s="12"/>
      <c r="N11" s="10"/>
      <c r="O11" s="24">
        <f>IF(M11=0,0,M11-M10)</f>
        <v>0</v>
      </c>
      <c r="P11" s="4"/>
      <c r="Q11" s="41"/>
      <c r="R11" s="8">
        <f>P10+O11</f>
        <v>0</v>
      </c>
    </row>
    <row r="12" spans="1:18" ht="18" customHeight="1">
      <c r="A12" s="34"/>
      <c r="B12" s="52"/>
      <c r="C12" s="29"/>
      <c r="D12" s="11"/>
      <c r="E12" s="9">
        <f>IF(D12&lt;&gt;0,D12-D11,0)</f>
        <v>0</v>
      </c>
      <c r="F12" s="25"/>
      <c r="G12" s="18">
        <f>IF(D12=0,0,D12-D11)</f>
        <v>0</v>
      </c>
      <c r="H12" s="43"/>
      <c r="I12" s="9"/>
      <c r="J12" s="34"/>
      <c r="K12" s="52"/>
      <c r="L12" s="29"/>
      <c r="M12" s="11"/>
      <c r="N12" s="9">
        <f>M12-M11</f>
        <v>0</v>
      </c>
      <c r="O12" s="25"/>
      <c r="P12" s="18">
        <f>IF(M12=0,0,M12-M11)</f>
        <v>0</v>
      </c>
      <c r="Q12" s="43"/>
      <c r="R12" s="9"/>
    </row>
    <row r="13" spans="1:18" ht="18" customHeight="1">
      <c r="A13" s="35">
        <v>4</v>
      </c>
      <c r="B13" s="51">
        <f>B11+1</f>
        <v>39969</v>
      </c>
      <c r="C13" s="27"/>
      <c r="D13" s="12"/>
      <c r="E13" s="10"/>
      <c r="F13" s="24">
        <f>IF(D13=0,0,D13-D12)</f>
        <v>0</v>
      </c>
      <c r="G13" s="4"/>
      <c r="H13" s="41"/>
      <c r="I13" s="8">
        <f>G12+F13</f>
        <v>0</v>
      </c>
      <c r="J13" s="35">
        <v>19</v>
      </c>
      <c r="K13" s="51">
        <f>K11+1</f>
        <v>39984</v>
      </c>
      <c r="L13" s="27"/>
      <c r="M13" s="12"/>
      <c r="N13" s="10"/>
      <c r="O13" s="24">
        <f>IF(M13=0,0,M13-M12)</f>
        <v>0</v>
      </c>
      <c r="P13" s="4"/>
      <c r="Q13" s="41"/>
      <c r="R13" s="8">
        <f>P12+O13</f>
        <v>0</v>
      </c>
    </row>
    <row r="14" spans="1:18" ht="18" customHeight="1">
      <c r="A14" s="35"/>
      <c r="B14" s="52"/>
      <c r="C14" s="29"/>
      <c r="D14" s="11"/>
      <c r="E14" s="9">
        <f>IF(D14&lt;&gt;0,D14-D13,0)</f>
        <v>0</v>
      </c>
      <c r="F14" s="25"/>
      <c r="G14" s="18">
        <f>IF(D14=0,0,D14-D13)</f>
        <v>0</v>
      </c>
      <c r="H14" s="43"/>
      <c r="I14" s="9"/>
      <c r="J14" s="35"/>
      <c r="K14" s="52"/>
      <c r="L14" s="29"/>
      <c r="M14" s="11"/>
      <c r="N14" s="9">
        <f>M14-M13</f>
        <v>0</v>
      </c>
      <c r="O14" s="25"/>
      <c r="P14" s="18">
        <f>IF(M14=0,0,M14-M13)</f>
        <v>0</v>
      </c>
      <c r="Q14" s="43"/>
      <c r="R14" s="9"/>
    </row>
    <row r="15" spans="1:18" ht="18" customHeight="1">
      <c r="A15" s="35">
        <v>5</v>
      </c>
      <c r="B15" s="51">
        <f>B13+1</f>
        <v>39970</v>
      </c>
      <c r="C15" s="27"/>
      <c r="D15" s="12"/>
      <c r="E15" s="10"/>
      <c r="F15" s="24">
        <f>IF(D15=0,0,D15-D14)</f>
        <v>0</v>
      </c>
      <c r="G15" s="4"/>
      <c r="H15" s="41"/>
      <c r="I15" s="8">
        <f>G14+F15</f>
        <v>0</v>
      </c>
      <c r="J15" s="35">
        <v>20</v>
      </c>
      <c r="K15" s="51">
        <f>K13+1</f>
        <v>39985</v>
      </c>
      <c r="L15" s="27"/>
      <c r="M15" s="12"/>
      <c r="N15" s="10"/>
      <c r="O15" s="24">
        <f>IF(M15=0,0,M15-M14)</f>
        <v>0</v>
      </c>
      <c r="P15" s="4"/>
      <c r="Q15" s="41"/>
      <c r="R15" s="8">
        <f>P14+O15</f>
        <v>0</v>
      </c>
    </row>
    <row r="16" spans="1:18" ht="18" customHeight="1">
      <c r="A16" s="34"/>
      <c r="B16" s="52"/>
      <c r="C16" s="29"/>
      <c r="D16" s="11"/>
      <c r="E16" s="9">
        <f>IF(D16&lt;&gt;0,D16-D15,0)</f>
        <v>0</v>
      </c>
      <c r="F16" s="25"/>
      <c r="G16" s="18">
        <f>IF(D16=0,0,D16-D15)</f>
        <v>0</v>
      </c>
      <c r="H16" s="43"/>
      <c r="I16" s="9"/>
      <c r="J16" s="34"/>
      <c r="K16" s="52"/>
      <c r="L16" s="29"/>
      <c r="M16" s="11"/>
      <c r="N16" s="9">
        <f>M16-M15</f>
        <v>0</v>
      </c>
      <c r="O16" s="25"/>
      <c r="P16" s="18">
        <f>IF(M16=0,0,M16-M15)</f>
        <v>0</v>
      </c>
      <c r="Q16" s="43"/>
      <c r="R16" s="9"/>
    </row>
    <row r="17" spans="1:18" ht="18" customHeight="1">
      <c r="A17" s="36">
        <v>6</v>
      </c>
      <c r="B17" s="40">
        <f>B15+1</f>
        <v>39971</v>
      </c>
      <c r="C17" s="28"/>
      <c r="D17" s="13"/>
      <c r="E17" s="8"/>
      <c r="F17" s="24">
        <f>IF(D17=0,0,D17-D16)</f>
        <v>0</v>
      </c>
      <c r="G17" s="6"/>
      <c r="H17" s="39"/>
      <c r="I17" s="8">
        <f>G16+F17</f>
        <v>0</v>
      </c>
      <c r="J17" s="36">
        <v>21</v>
      </c>
      <c r="K17" s="40">
        <f>K15+1</f>
        <v>39986</v>
      </c>
      <c r="L17" s="28"/>
      <c r="M17" s="13"/>
      <c r="N17" s="8"/>
      <c r="O17" s="24">
        <f>IF(M17=0,0,M17-M16)</f>
        <v>0</v>
      </c>
      <c r="P17" s="6"/>
      <c r="Q17" s="39"/>
      <c r="R17" s="8">
        <f>P16+O17</f>
        <v>0</v>
      </c>
    </row>
    <row r="18" spans="1:18" ht="18" customHeight="1">
      <c r="A18" s="34"/>
      <c r="B18" s="52"/>
      <c r="C18" s="29"/>
      <c r="D18" s="11"/>
      <c r="E18" s="9">
        <f>IF(D18&lt;&gt;0,D18-D17,0)</f>
        <v>0</v>
      </c>
      <c r="F18" s="25"/>
      <c r="G18" s="18">
        <f>IF(D18=0,0,D18-D17)</f>
        <v>0</v>
      </c>
      <c r="H18" s="43"/>
      <c r="I18" s="9"/>
      <c r="J18" s="34"/>
      <c r="K18" s="52"/>
      <c r="L18" s="29"/>
      <c r="M18" s="11"/>
      <c r="N18" s="9">
        <f>M18-M17</f>
        <v>0</v>
      </c>
      <c r="O18" s="25"/>
      <c r="P18" s="18">
        <f>IF(M18=0,0,M18-M17)</f>
        <v>0</v>
      </c>
      <c r="Q18" s="43"/>
      <c r="R18" s="9"/>
    </row>
    <row r="19" spans="1:18" ht="18" customHeight="1">
      <c r="A19" s="36">
        <v>7</v>
      </c>
      <c r="B19" s="40">
        <f>B17+1</f>
        <v>39972</v>
      </c>
      <c r="C19" s="28"/>
      <c r="D19" s="13"/>
      <c r="E19" s="8"/>
      <c r="F19" s="24">
        <f>IF(D19=0,0,D19-D18)</f>
        <v>0</v>
      </c>
      <c r="G19" s="6"/>
      <c r="H19" s="39"/>
      <c r="I19" s="8">
        <f>G18+F19</f>
        <v>0</v>
      </c>
      <c r="J19" s="36">
        <v>22</v>
      </c>
      <c r="K19" s="40">
        <f>K17+1</f>
        <v>39987</v>
      </c>
      <c r="L19" s="28"/>
      <c r="M19" s="13"/>
      <c r="N19" s="8"/>
      <c r="O19" s="24">
        <f>IF(M19=0,0,M19-M18)</f>
        <v>0</v>
      </c>
      <c r="P19" s="6"/>
      <c r="Q19" s="39"/>
      <c r="R19" s="8">
        <f>P18+O19</f>
        <v>0</v>
      </c>
    </row>
    <row r="20" spans="1:18" ht="18" customHeight="1">
      <c r="A20" s="34"/>
      <c r="B20" s="52"/>
      <c r="C20" s="29"/>
      <c r="D20" s="11"/>
      <c r="E20" s="9">
        <f>IF(D20&lt;&gt;0,D20-D19,0)</f>
        <v>0</v>
      </c>
      <c r="F20" s="25"/>
      <c r="G20" s="18">
        <f>IF(D20=0,0,D20-D19)</f>
        <v>0</v>
      </c>
      <c r="H20" s="43"/>
      <c r="I20" s="9"/>
      <c r="J20" s="34"/>
      <c r="K20" s="52"/>
      <c r="L20" s="29"/>
      <c r="M20" s="11"/>
      <c r="N20" s="9">
        <f>M20-M19</f>
        <v>0</v>
      </c>
      <c r="O20" s="25"/>
      <c r="P20" s="18">
        <f>IF(M20=0,0,M20-M19)</f>
        <v>0</v>
      </c>
      <c r="Q20" s="43"/>
      <c r="R20" s="9"/>
    </row>
    <row r="21" spans="1:18" ht="18" customHeight="1">
      <c r="A21" s="36">
        <v>8</v>
      </c>
      <c r="B21" s="40">
        <f>B19+1</f>
        <v>39973</v>
      </c>
      <c r="C21" s="28"/>
      <c r="D21" s="13"/>
      <c r="E21" s="8"/>
      <c r="F21" s="24">
        <f>IF(D21=0,0,D21-D20)</f>
        <v>0</v>
      </c>
      <c r="G21" s="6"/>
      <c r="H21" s="39"/>
      <c r="I21" s="8">
        <f>G20+F21</f>
        <v>0</v>
      </c>
      <c r="J21" s="36">
        <v>23</v>
      </c>
      <c r="K21" s="40">
        <f>K19+1</f>
        <v>39988</v>
      </c>
      <c r="L21" s="28"/>
      <c r="M21" s="13"/>
      <c r="N21" s="8"/>
      <c r="O21" s="24">
        <f>IF(M21=0,0,M21-M20)</f>
        <v>0</v>
      </c>
      <c r="P21" s="6"/>
      <c r="Q21" s="39"/>
      <c r="R21" s="8">
        <f>P20+O21</f>
        <v>0</v>
      </c>
    </row>
    <row r="22" spans="1:18" ht="18" customHeight="1">
      <c r="A22" s="34"/>
      <c r="B22" s="52"/>
      <c r="C22" s="29"/>
      <c r="D22" s="11"/>
      <c r="E22" s="9">
        <f>IF(D22&lt;&gt;0,D22-D21,0)</f>
        <v>0</v>
      </c>
      <c r="F22" s="25"/>
      <c r="G22" s="18">
        <f>IF(D22=0,0,D22-D21)</f>
        <v>0</v>
      </c>
      <c r="H22" s="43"/>
      <c r="I22" s="9"/>
      <c r="J22" s="34"/>
      <c r="K22" s="52"/>
      <c r="L22" s="29"/>
      <c r="M22" s="11"/>
      <c r="N22" s="9">
        <f>M22-M21</f>
        <v>0</v>
      </c>
      <c r="O22" s="25"/>
      <c r="P22" s="18">
        <f>IF(M22=0,0,M22-M21)</f>
        <v>0</v>
      </c>
      <c r="Q22" s="43"/>
      <c r="R22" s="9"/>
    </row>
    <row r="23" spans="1:18" ht="18" customHeight="1">
      <c r="A23" s="36">
        <v>9</v>
      </c>
      <c r="B23" s="40">
        <f>B21+1</f>
        <v>39974</v>
      </c>
      <c r="C23" s="28"/>
      <c r="D23" s="13"/>
      <c r="E23" s="8"/>
      <c r="F23" s="24">
        <f>IF(D23=0,0,D23-D22)</f>
        <v>0</v>
      </c>
      <c r="G23" s="6"/>
      <c r="H23" s="39"/>
      <c r="I23" s="8">
        <f>G22+F23</f>
        <v>0</v>
      </c>
      <c r="J23" s="36">
        <v>24</v>
      </c>
      <c r="K23" s="40">
        <f>K21+1</f>
        <v>39989</v>
      </c>
      <c r="L23" s="28"/>
      <c r="M23" s="13"/>
      <c r="N23" s="8"/>
      <c r="O23" s="24">
        <f>IF(M23=0,0,M23-M22)</f>
        <v>0</v>
      </c>
      <c r="P23" s="6"/>
      <c r="Q23" s="39"/>
      <c r="R23" s="8">
        <f>P22+O23</f>
        <v>0</v>
      </c>
    </row>
    <row r="24" spans="1:18" ht="18" customHeight="1">
      <c r="A24" s="35"/>
      <c r="B24" s="53"/>
      <c r="C24" s="27"/>
      <c r="D24" s="12"/>
      <c r="E24" s="9">
        <f>IF(D24&lt;&gt;0,D24-D23,0)</f>
        <v>0</v>
      </c>
      <c r="F24" s="23"/>
      <c r="G24" s="18">
        <f>IF(D24=0,0,D24-D23)</f>
        <v>0</v>
      </c>
      <c r="H24" s="41"/>
      <c r="I24" s="10"/>
      <c r="J24" s="35"/>
      <c r="K24" s="51"/>
      <c r="L24" s="27"/>
      <c r="M24" s="12"/>
      <c r="N24" s="9">
        <f>M24-M23</f>
        <v>0</v>
      </c>
      <c r="O24" s="23"/>
      <c r="P24" s="18">
        <f>IF(M24=0,0,M24-M23)</f>
        <v>0</v>
      </c>
      <c r="Q24" s="41"/>
      <c r="R24" s="10"/>
    </row>
    <row r="25" spans="1:18" ht="18" customHeight="1">
      <c r="A25" s="35">
        <v>10</v>
      </c>
      <c r="B25" s="51">
        <f>B23+1</f>
        <v>39975</v>
      </c>
      <c r="C25" s="27"/>
      <c r="D25" s="12"/>
      <c r="E25" s="10"/>
      <c r="F25" s="24">
        <f>IF(D25=0,0,D25-D24)</f>
        <v>0</v>
      </c>
      <c r="G25" s="4"/>
      <c r="H25" s="41"/>
      <c r="I25" s="8">
        <f>G24+F25</f>
        <v>0</v>
      </c>
      <c r="J25" s="35">
        <v>25</v>
      </c>
      <c r="K25" s="51">
        <f>K23+1</f>
        <v>39990</v>
      </c>
      <c r="L25" s="27"/>
      <c r="M25" s="12"/>
      <c r="N25" s="10"/>
      <c r="O25" s="24">
        <f>IF(M25=0,0,M25-M24)</f>
        <v>0</v>
      </c>
      <c r="P25" s="4"/>
      <c r="Q25" s="41"/>
      <c r="R25" s="8">
        <f>P24+O25</f>
        <v>0</v>
      </c>
    </row>
    <row r="26" spans="1:18" ht="18" customHeight="1">
      <c r="A26" s="34"/>
      <c r="B26" s="52"/>
      <c r="C26" s="29"/>
      <c r="D26" s="11"/>
      <c r="E26" s="9">
        <f>IF(D26&lt;&gt;0,D26-D25,0)</f>
        <v>0</v>
      </c>
      <c r="F26" s="25"/>
      <c r="G26" s="18">
        <f>IF(D26=0,0,D26-D25)</f>
        <v>0</v>
      </c>
      <c r="H26" s="43"/>
      <c r="I26" s="9"/>
      <c r="J26" s="34"/>
      <c r="K26" s="52"/>
      <c r="L26" s="29"/>
      <c r="M26" s="11"/>
      <c r="N26" s="9">
        <f>M26-M25</f>
        <v>0</v>
      </c>
      <c r="O26" s="25"/>
      <c r="P26" s="18">
        <f>IF(M26=0,0,M26-M25)</f>
        <v>0</v>
      </c>
      <c r="Q26" s="43"/>
      <c r="R26" s="9"/>
    </row>
    <row r="27" spans="1:18" ht="18" customHeight="1">
      <c r="A27" s="36">
        <v>11</v>
      </c>
      <c r="B27" s="40">
        <f>B25+1</f>
        <v>39976</v>
      </c>
      <c r="C27" s="28"/>
      <c r="D27" s="13"/>
      <c r="E27" s="8"/>
      <c r="F27" s="24">
        <f>IF(D27=0,0,D27-D26)</f>
        <v>0</v>
      </c>
      <c r="G27" s="6"/>
      <c r="H27" s="39"/>
      <c r="I27" s="8">
        <f>G26+F27</f>
        <v>0</v>
      </c>
      <c r="J27" s="36">
        <v>26</v>
      </c>
      <c r="K27" s="40">
        <f>K25+1</f>
        <v>39991</v>
      </c>
      <c r="L27" s="28"/>
      <c r="M27" s="13"/>
      <c r="N27" s="8"/>
      <c r="O27" s="24">
        <f>IF(M27=0,0,M27-M26)</f>
        <v>0</v>
      </c>
      <c r="P27" s="6"/>
      <c r="Q27" s="39"/>
      <c r="R27" s="8">
        <f>P26+O27</f>
        <v>0</v>
      </c>
    </row>
    <row r="28" spans="1:18" ht="18" customHeight="1">
      <c r="A28" s="35"/>
      <c r="B28" s="51"/>
      <c r="C28" s="27"/>
      <c r="D28" s="12"/>
      <c r="E28" s="9">
        <f>IF(D28&lt;&gt;0,D28-D27,0)</f>
        <v>0</v>
      </c>
      <c r="F28" s="23"/>
      <c r="G28" s="18">
        <f>IF(D28=0,0,D28-D27)</f>
        <v>0</v>
      </c>
      <c r="H28" s="41"/>
      <c r="I28" s="10"/>
      <c r="J28" s="72"/>
      <c r="K28" s="51"/>
      <c r="L28" s="27"/>
      <c r="M28" s="12"/>
      <c r="N28" s="9">
        <f>M28-M27</f>
        <v>0</v>
      </c>
      <c r="O28" s="23"/>
      <c r="P28" s="18">
        <f>IF(M28=0,0,M28-M27)</f>
        <v>0</v>
      </c>
      <c r="Q28" s="41"/>
      <c r="R28" s="10"/>
    </row>
    <row r="29" spans="1:18" ht="18" customHeight="1">
      <c r="A29" s="35">
        <v>12</v>
      </c>
      <c r="B29" s="51">
        <f>B27+1</f>
        <v>39977</v>
      </c>
      <c r="C29" s="27"/>
      <c r="D29" s="12"/>
      <c r="E29" s="10"/>
      <c r="F29" s="24">
        <f>IF(D29=0,0,D29-D28)</f>
        <v>0</v>
      </c>
      <c r="G29" s="4"/>
      <c r="H29" s="41"/>
      <c r="I29" s="8">
        <f>G28+F29</f>
        <v>0</v>
      </c>
      <c r="J29" s="72">
        <v>27</v>
      </c>
      <c r="K29" s="51">
        <f>K27+1</f>
        <v>39992</v>
      </c>
      <c r="L29" s="27"/>
      <c r="M29" s="12"/>
      <c r="N29" s="10"/>
      <c r="O29" s="24">
        <f>IF(M29=0,0,M29-M28)</f>
        <v>0</v>
      </c>
      <c r="P29" s="4"/>
      <c r="Q29" s="41"/>
      <c r="R29" s="8">
        <f>P28+O29</f>
        <v>0</v>
      </c>
    </row>
    <row r="30" spans="1:18" ht="18" customHeight="1">
      <c r="A30" s="34"/>
      <c r="B30" s="52"/>
      <c r="C30" s="29"/>
      <c r="D30" s="11"/>
      <c r="E30" s="9">
        <f>IF(D30&lt;&gt;0,D30-D29,0)</f>
        <v>0</v>
      </c>
      <c r="F30" s="25"/>
      <c r="G30" s="18">
        <f>IF(D30=0,0,D30-D29)</f>
        <v>0</v>
      </c>
      <c r="H30" s="43"/>
      <c r="I30" s="9"/>
      <c r="J30" s="34"/>
      <c r="K30" s="52"/>
      <c r="L30" s="29"/>
      <c r="M30" s="11"/>
      <c r="N30" s="9">
        <f>M30-M29</f>
        <v>0</v>
      </c>
      <c r="O30" s="25"/>
      <c r="P30" s="18">
        <f>IF(M30=0,0,M30-M29)</f>
        <v>0</v>
      </c>
      <c r="Q30" s="43"/>
      <c r="R30" s="9"/>
    </row>
    <row r="31" spans="1:18" ht="18" customHeight="1">
      <c r="A31" s="36">
        <v>13</v>
      </c>
      <c r="B31" s="40">
        <f>B29+1</f>
        <v>39978</v>
      </c>
      <c r="C31" s="28"/>
      <c r="D31" s="13"/>
      <c r="E31" s="8"/>
      <c r="F31" s="24">
        <f>IF(D31=0,0,D31-D30)</f>
        <v>0</v>
      </c>
      <c r="G31" s="6"/>
      <c r="H31" s="39"/>
      <c r="I31" s="8">
        <f>G30+F31</f>
        <v>0</v>
      </c>
      <c r="J31" s="36">
        <v>28</v>
      </c>
      <c r="K31" s="40">
        <f>K29+1</f>
        <v>39993</v>
      </c>
      <c r="L31" s="28"/>
      <c r="M31" s="13"/>
      <c r="N31" s="8"/>
      <c r="O31" s="24">
        <f>IF(M31=0,0,M31-M30)</f>
        <v>0</v>
      </c>
      <c r="P31" s="6"/>
      <c r="Q31" s="39"/>
      <c r="R31" s="8">
        <f>P30+O31</f>
        <v>0</v>
      </c>
    </row>
    <row r="32" spans="1:18" ht="18" customHeight="1">
      <c r="A32" s="35"/>
      <c r="B32" s="51"/>
      <c r="C32" s="27"/>
      <c r="D32" s="12"/>
      <c r="E32" s="9">
        <f>IF(D32&lt;&gt;0,D32-D31,0)</f>
        <v>0</v>
      </c>
      <c r="F32" s="23"/>
      <c r="G32" s="18">
        <f>IF(D32=0,0,D32-D31)</f>
        <v>0</v>
      </c>
      <c r="H32" s="41"/>
      <c r="I32" s="10"/>
      <c r="J32" s="35"/>
      <c r="K32" s="51"/>
      <c r="L32" s="27"/>
      <c r="M32" s="12"/>
      <c r="N32" s="9">
        <f>M32-M31</f>
        <v>0</v>
      </c>
      <c r="O32" s="23"/>
      <c r="P32" s="18">
        <f>IF(M32=0,0,M32-M31)</f>
        <v>0</v>
      </c>
      <c r="Q32" s="41"/>
      <c r="R32" s="10"/>
    </row>
    <row r="33" spans="1:18" ht="18" customHeight="1">
      <c r="A33" s="35">
        <v>14</v>
      </c>
      <c r="B33" s="51">
        <f>B31+1</f>
        <v>39979</v>
      </c>
      <c r="C33" s="27"/>
      <c r="D33" s="12"/>
      <c r="E33" s="10"/>
      <c r="F33" s="24">
        <f>IF(D33=0,0,D33-D32)</f>
        <v>0</v>
      </c>
      <c r="G33" s="4"/>
      <c r="H33" s="41"/>
      <c r="I33" s="8">
        <f>G32+F33</f>
        <v>0</v>
      </c>
      <c r="J33" s="35">
        <v>29</v>
      </c>
      <c r="K33" s="51">
        <f>K31+1</f>
        <v>39994</v>
      </c>
      <c r="L33" s="27"/>
      <c r="M33" s="12"/>
      <c r="N33" s="10"/>
      <c r="O33" s="24">
        <f>IF(M33=0,0,M33-M32)</f>
        <v>0</v>
      </c>
      <c r="P33" s="4"/>
      <c r="Q33" s="41"/>
      <c r="R33" s="8">
        <f>P32+O33</f>
        <v>0</v>
      </c>
    </row>
    <row r="34" spans="1:18" ht="18" customHeight="1">
      <c r="A34" s="34"/>
      <c r="B34" s="52"/>
      <c r="C34" s="29"/>
      <c r="D34" s="11"/>
      <c r="E34" s="9">
        <f>IF(D34&lt;&gt;0,D34-D33,0)</f>
        <v>0</v>
      </c>
      <c r="F34" s="25"/>
      <c r="G34" s="18">
        <f>IF(D34=0,0,D34-D33)</f>
        <v>0</v>
      </c>
      <c r="H34" s="43"/>
      <c r="I34" s="9"/>
      <c r="J34" s="34"/>
      <c r="K34" s="52"/>
      <c r="L34" s="29"/>
      <c r="M34" s="11"/>
      <c r="N34" s="9">
        <f>M34-M33</f>
        <v>0</v>
      </c>
      <c r="O34" s="25"/>
      <c r="P34" s="18">
        <f>IF(M34=0,0,M34-M33)</f>
        <v>0</v>
      </c>
      <c r="Q34" s="43"/>
      <c r="R34" s="9"/>
    </row>
    <row r="35" spans="1:18" ht="18" customHeight="1">
      <c r="A35" s="35">
        <v>15</v>
      </c>
      <c r="B35" s="51">
        <f>B33+1</f>
        <v>39980</v>
      </c>
      <c r="C35" s="27"/>
      <c r="D35" s="12"/>
      <c r="E35" s="10"/>
      <c r="F35" s="24">
        <f>IF(D35=0,0,D35-D34)</f>
        <v>0</v>
      </c>
      <c r="G35" s="4"/>
      <c r="H35" s="41"/>
      <c r="I35" s="8">
        <f>G34+F35</f>
        <v>0</v>
      </c>
      <c r="J35" s="35">
        <v>30</v>
      </c>
      <c r="K35" s="51">
        <f>K33+1</f>
        <v>39995</v>
      </c>
      <c r="L35" s="30"/>
      <c r="M35" s="12"/>
      <c r="N35" s="10"/>
      <c r="O35" s="24">
        <f>IF(M35=0,0,M35-M34)</f>
        <v>0</v>
      </c>
      <c r="P35" s="4"/>
      <c r="Q35" s="41"/>
      <c r="R35" s="8">
        <f>P34+O35</f>
        <v>0</v>
      </c>
    </row>
    <row r="36" spans="1:18" ht="18" customHeight="1">
      <c r="A36" s="34"/>
      <c r="B36" s="20"/>
      <c r="C36" s="45"/>
      <c r="D36" s="11"/>
      <c r="E36" s="9"/>
      <c r="F36" s="25"/>
      <c r="G36" s="18"/>
      <c r="H36" s="43"/>
      <c r="I36" s="9"/>
      <c r="J36" s="34"/>
      <c r="K36" s="52"/>
      <c r="L36" s="29"/>
      <c r="M36" s="11"/>
      <c r="N36" s="9">
        <f>M36-M35</f>
        <v>0</v>
      </c>
      <c r="O36" s="25"/>
      <c r="P36" s="18">
        <f>IF(M36=0,0,M36-M35)</f>
        <v>0</v>
      </c>
      <c r="Q36" s="43"/>
      <c r="R36" s="9"/>
    </row>
    <row r="37" spans="1:18" ht="18" customHeight="1">
      <c r="A37" s="36"/>
      <c r="B37" s="21"/>
      <c r="C37" s="31"/>
      <c r="D37" s="13"/>
      <c r="E37" s="8"/>
      <c r="F37" s="24"/>
      <c r="G37" s="6"/>
      <c r="H37" s="39"/>
      <c r="I37" s="8"/>
      <c r="J37" s="36">
        <v>31</v>
      </c>
      <c r="K37" s="40">
        <f>K35+1</f>
        <v>39996</v>
      </c>
      <c r="L37" s="28"/>
      <c r="M37" s="13"/>
      <c r="N37" s="8"/>
      <c r="O37" s="24"/>
      <c r="P37" s="6"/>
      <c r="Q37" s="39"/>
      <c r="R37" s="8"/>
    </row>
    <row r="38" spans="1:18" ht="18" customHeight="1">
      <c r="A38" s="65"/>
      <c r="B38" s="66"/>
      <c r="C38" s="67"/>
      <c r="D38" s="64"/>
      <c r="E38" s="68"/>
      <c r="F38" s="69">
        <f>SUM(F6:F37)</f>
        <v>0</v>
      </c>
      <c r="G38" s="70">
        <f>SUM(G6:G37)</f>
        <v>0</v>
      </c>
      <c r="H38" s="71"/>
      <c r="I38" s="70">
        <f>F38+G38</f>
        <v>0</v>
      </c>
      <c r="J38" s="65"/>
      <c r="K38" s="66"/>
      <c r="L38" s="67"/>
      <c r="M38" s="64"/>
      <c r="N38" s="68"/>
      <c r="O38" s="69">
        <f>SUM(O6:O37)</f>
        <v>0</v>
      </c>
      <c r="P38" s="70">
        <f>SUM(P6:P37)</f>
        <v>0</v>
      </c>
      <c r="Q38" s="71"/>
      <c r="R38" s="70">
        <f>O38+P38</f>
        <v>0</v>
      </c>
    </row>
  </sheetData>
  <sheetProtection/>
  <printOptions/>
  <pageMargins left="0.7874015748031497" right="0.7874015748031497" top="0.4724409448818898" bottom="0.4330708661417323" header="0.2362204724409449" footer="0.1968503937007874"/>
  <pageSetup horizontalDpi="600" verticalDpi="600" orientation="landscape" paperSize="12" r:id="rId1"/>
  <headerFooter alignWithMargins="0">
    <oddHeader>&amp;C☆　電力比較表　☆&amp;R&amp;D　&amp;T</oddHead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="130" zoomScaleNormal="130" zoomScalePageLayoutView="0" workbookViewId="0" topLeftCell="A1">
      <selection activeCell="K10" sqref="K10"/>
    </sheetView>
  </sheetViews>
  <sheetFormatPr defaultColWidth="8.796875" defaultRowHeight="14.25"/>
  <cols>
    <col min="2" max="8" width="9" style="1" customWidth="1"/>
    <col min="9" max="10" width="9.5" style="1" bestFit="1" customWidth="1"/>
    <col min="11" max="11" width="9.8984375" style="0" customWidth="1"/>
  </cols>
  <sheetData>
    <row r="1" spans="9:11" ht="13.5">
      <c r="I1" t="s">
        <v>27</v>
      </c>
      <c r="J1" t="s">
        <v>26</v>
      </c>
      <c r="K1" s="1" t="s">
        <v>28</v>
      </c>
    </row>
    <row r="2" spans="9:11" ht="13.5">
      <c r="I2" s="2">
        <f>'雛型'!F3</f>
        <v>0</v>
      </c>
      <c r="J2" s="50">
        <f>'雛型'!G3</f>
        <v>0</v>
      </c>
      <c r="K2" s="2">
        <f>'雛型'!D3</f>
        <v>0</v>
      </c>
    </row>
    <row r="3" spans="1:11" ht="13.5">
      <c r="A3" s="73" t="s">
        <v>12</v>
      </c>
      <c r="B3" s="74"/>
      <c r="C3" s="75"/>
      <c r="D3" s="47"/>
      <c r="E3" s="76" t="s">
        <v>24</v>
      </c>
      <c r="F3" s="77"/>
      <c r="G3" s="78"/>
      <c r="H3" s="60"/>
      <c r="I3" s="48" t="s">
        <v>17</v>
      </c>
      <c r="J3" s="2" t="s">
        <v>18</v>
      </c>
      <c r="K3" s="50"/>
    </row>
    <row r="4" spans="1:9" ht="13.5">
      <c r="A4" s="35" t="s">
        <v>13</v>
      </c>
      <c r="B4" s="5" t="s">
        <v>14</v>
      </c>
      <c r="C4" s="58" t="s">
        <v>8</v>
      </c>
      <c r="D4" s="48" t="s">
        <v>15</v>
      </c>
      <c r="E4" s="61" t="s">
        <v>13</v>
      </c>
      <c r="F4" s="5" t="s">
        <v>14</v>
      </c>
      <c r="G4" s="57" t="s">
        <v>19</v>
      </c>
      <c r="H4" s="58" t="s">
        <v>20</v>
      </c>
      <c r="I4" s="48" t="s">
        <v>2</v>
      </c>
    </row>
    <row r="5" spans="1:11" ht="13.5">
      <c r="A5" s="35" t="s">
        <v>0</v>
      </c>
      <c r="B5" s="5"/>
      <c r="C5" s="85">
        <v>1500</v>
      </c>
      <c r="D5" s="48">
        <v>1500</v>
      </c>
      <c r="E5" s="35" t="s">
        <v>0</v>
      </c>
      <c r="F5" s="5"/>
      <c r="G5" s="84">
        <v>1300</v>
      </c>
      <c r="H5" s="58"/>
      <c r="K5" s="3">
        <f>G5</f>
        <v>1300</v>
      </c>
    </row>
    <row r="6" spans="1:11" ht="13.5">
      <c r="A6" s="79">
        <v>1</v>
      </c>
      <c r="B6" s="80">
        <v>120</v>
      </c>
      <c r="C6" s="81">
        <v>14.84</v>
      </c>
      <c r="D6" s="1">
        <f>IF($K$2&lt;=B6,C6*$K$2,B6*C6)</f>
        <v>0</v>
      </c>
      <c r="E6" s="82">
        <v>1</v>
      </c>
      <c r="F6" s="80">
        <v>80</v>
      </c>
      <c r="G6" s="83">
        <v>19.76</v>
      </c>
      <c r="H6" s="81">
        <v>7</v>
      </c>
      <c r="I6" s="1">
        <f>IF($I$2&lt;=F6,G6*$I$2,F6*G6)</f>
        <v>0</v>
      </c>
      <c r="J6" s="1">
        <f>IF($J$2&lt;=F6,H6*$J$2,F6*H6)</f>
        <v>0</v>
      </c>
      <c r="K6" s="3">
        <f>I6+J6</f>
        <v>0</v>
      </c>
    </row>
    <row r="7" spans="1:11" ht="13.5">
      <c r="A7" s="79">
        <v>121</v>
      </c>
      <c r="B7" s="80">
        <v>300</v>
      </c>
      <c r="C7" s="81">
        <v>20.32</v>
      </c>
      <c r="D7" s="1">
        <f>IF($K$2&lt;A7,0,IF($K$2&lt;=B7,($K$2-A7)*C7,B7*C7))</f>
        <v>0</v>
      </c>
      <c r="E7" s="82">
        <v>81</v>
      </c>
      <c r="F7" s="80">
        <v>200</v>
      </c>
      <c r="G7" s="83">
        <v>27.07</v>
      </c>
      <c r="H7" s="81">
        <v>7</v>
      </c>
      <c r="I7" s="1">
        <f>IF($I$2&lt;E7,0,IF($I$2&lt;=F7,($I$2-E7)*G7,F7*G7))</f>
        <v>0</v>
      </c>
      <c r="J7" s="1">
        <f>IF($J$2&lt;E7,0,IF($J$2&lt;=E7,($J$2-E7)*H7,G7*H7))</f>
        <v>0</v>
      </c>
      <c r="K7" s="3">
        <f>I7+J7</f>
        <v>0</v>
      </c>
    </row>
    <row r="8" spans="1:11" ht="13.5">
      <c r="A8" s="79">
        <v>301</v>
      </c>
      <c r="B8" s="80"/>
      <c r="C8" s="81">
        <v>21.85</v>
      </c>
      <c r="D8" s="1">
        <f>IF(A8&lt;=$K$2,C8*($K$2-A8),0)</f>
        <v>0</v>
      </c>
      <c r="E8" s="82">
        <v>201</v>
      </c>
      <c r="F8" s="80"/>
      <c r="G8" s="83">
        <v>29.1</v>
      </c>
      <c r="H8" s="81">
        <v>7</v>
      </c>
      <c r="I8" s="1">
        <f>IF(E8&lt;=$I$2,H8*($I$2-E8),0)</f>
        <v>0</v>
      </c>
      <c r="J8" s="1">
        <f>IF(E8&lt;=$J$2,H8*($J$2-E8),0)</f>
        <v>0</v>
      </c>
      <c r="K8" s="3">
        <f>I8+J8</f>
        <v>0</v>
      </c>
    </row>
    <row r="9" spans="1:11" ht="13.5">
      <c r="A9" s="39"/>
      <c r="B9" s="59"/>
      <c r="C9" s="63" t="s">
        <v>16</v>
      </c>
      <c r="D9" s="1">
        <f>D5+D6+D7+D8</f>
        <v>1500</v>
      </c>
      <c r="E9" s="62"/>
      <c r="F9" s="59"/>
      <c r="G9" s="59" t="s">
        <v>16</v>
      </c>
      <c r="H9" s="63"/>
      <c r="I9" s="1">
        <f>I5+I6+I7+I8</f>
        <v>0</v>
      </c>
      <c r="J9" s="1">
        <f>J6+J7+J8</f>
        <v>0</v>
      </c>
      <c r="K9" s="3">
        <f>I9+J9</f>
        <v>0</v>
      </c>
    </row>
    <row r="10" ht="13.5">
      <c r="K10" s="3">
        <f>SUM(K5:K8)</f>
        <v>1300</v>
      </c>
    </row>
    <row r="12" spans="2:3" ht="13.5">
      <c r="B12" s="86"/>
      <c r="C12" s="1" t="s">
        <v>35</v>
      </c>
    </row>
  </sheetData>
  <sheetProtection/>
  <mergeCells count="2">
    <mergeCell ref="A3:C3"/>
    <mergeCell ref="E3:G3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0:F29"/>
  <sheetViews>
    <sheetView zoomScalePageLayoutView="0" workbookViewId="0" topLeftCell="A1">
      <selection activeCell="B30" sqref="B30"/>
    </sheetView>
  </sheetViews>
  <sheetFormatPr defaultColWidth="8.796875" defaultRowHeight="14.25"/>
  <sheetData>
    <row r="20" ht="13.5">
      <c r="B20" t="s">
        <v>29</v>
      </c>
    </row>
    <row r="23" spans="3:6" ht="13.5">
      <c r="C23" t="s">
        <v>30</v>
      </c>
      <c r="F23" t="s">
        <v>32</v>
      </c>
    </row>
    <row r="24" spans="3:6" ht="13.5">
      <c r="C24" t="s">
        <v>31</v>
      </c>
      <c r="F24" t="s">
        <v>33</v>
      </c>
    </row>
    <row r="27" ht="13.5">
      <c r="B27" t="s">
        <v>25</v>
      </c>
    </row>
    <row r="29" ht="13.5">
      <c r="B29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</dc:creator>
  <cp:keywords/>
  <dc:description/>
  <cp:lastModifiedBy> </cp:lastModifiedBy>
  <cp:lastPrinted>2009-06-07T02:29:31Z</cp:lastPrinted>
  <dcterms:created xsi:type="dcterms:W3CDTF">2007-02-26T12:44:58Z</dcterms:created>
  <dcterms:modified xsi:type="dcterms:W3CDTF">2009-06-07T05:52:14Z</dcterms:modified>
  <cp:category/>
  <cp:version/>
  <cp:contentType/>
  <cp:contentStatus/>
</cp:coreProperties>
</file>